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特例割合表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<sst xmlns="http://schemas.openxmlformats.org/spreadsheetml/2006/main" count="106" uniqueCount="54">
  <si>
    <t>10年</t>
  </si>
  <si>
    <t>20年</t>
  </si>
  <si>
    <t>15年</t>
  </si>
  <si>
    <t>①動産等に係る延納相続税額</t>
  </si>
  <si>
    <t>②不動産等に係る延納相続税額（3を除く）</t>
  </si>
  <si>
    <t>③森林計画立木の割合が20％以上の森林計画立木に係る延納相続税額</t>
  </si>
  <si>
    <t>延納利子税割合</t>
    <rPh sb="0" eb="2">
      <t>エンノウ</t>
    </rPh>
    <rPh sb="2" eb="5">
      <t>リシゼイ</t>
    </rPh>
    <rPh sb="5" eb="7">
      <t>ワリアイ</t>
    </rPh>
    <phoneticPr fontId="2"/>
  </si>
  <si>
    <t>特例割合</t>
    <rPh sb="0" eb="4">
      <t>トクレイワリアイ</t>
    </rPh>
    <phoneticPr fontId="2"/>
  </si>
  <si>
    <t>④動産等に係る延納相続税額</t>
  </si>
  <si>
    <t>⑤不動産等に係る延納相続税額（6を除く）</t>
  </si>
  <si>
    <t>⑥森林計画立木の割合が20％以上の森林計画立木に係る延納相続税額</t>
  </si>
  <si>
    <t>延納期間(最高）</t>
    <rPh sb="0" eb="2">
      <t>エンノウ</t>
    </rPh>
    <rPh sb="2" eb="4">
      <t>キカン</t>
    </rPh>
    <rPh sb="5" eb="7">
      <t>サイコウ</t>
    </rPh>
    <phoneticPr fontId="2"/>
  </si>
  <si>
    <t>区分</t>
    <rPh sb="0" eb="2">
      <t>クブン</t>
    </rPh>
    <phoneticPr fontId="2"/>
  </si>
  <si>
    <t>※令和3年1月1日現在の延納特例基準割合　1.0％　で計算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エンノウ</t>
    </rPh>
    <rPh sb="14" eb="20">
      <t>トクレイキジュンワリアイ</t>
    </rPh>
    <rPh sb="27" eb="29">
      <t>ケイサン</t>
    </rPh>
    <phoneticPr fontId="2"/>
  </si>
  <si>
    <t>不動産等に対応する延納額</t>
    <rPh sb="0" eb="3">
      <t>フドウサン</t>
    </rPh>
    <rPh sb="3" eb="4">
      <t>トウ</t>
    </rPh>
    <rPh sb="5" eb="7">
      <t>タイオウ</t>
    </rPh>
    <rPh sb="9" eb="12">
      <t>エンノウガク</t>
    </rPh>
    <phoneticPr fontId="2"/>
  </si>
  <si>
    <t>75％以上</t>
  </si>
  <si>
    <t>不動産等に対応する割合</t>
    <rPh sb="0" eb="3">
      <t>フドウサン</t>
    </rPh>
    <rPh sb="3" eb="4">
      <t>トウ</t>
    </rPh>
    <rPh sb="5" eb="7">
      <t>タイオウ</t>
    </rPh>
    <rPh sb="9" eb="11">
      <t>ワリアイ</t>
    </rPh>
    <phoneticPr fontId="2"/>
  </si>
  <si>
    <t>　　　　　　　　　 利子税(特例）</t>
    <rPh sb="10" eb="13">
      <t>リシゼイ</t>
    </rPh>
    <rPh sb="14" eb="16">
      <t>トクレイ</t>
    </rPh>
    <phoneticPr fontId="2"/>
  </si>
  <si>
    <t>延納期間（年）</t>
    <rPh sb="0" eb="4">
      <t>エンノウキカン</t>
    </rPh>
    <rPh sb="5" eb="6">
      <t>ネン</t>
    </rPh>
    <phoneticPr fontId="2"/>
  </si>
  <si>
    <t>毎年の支払　　年賦(元金)</t>
    <rPh sb="0" eb="2">
      <t>マイトシ</t>
    </rPh>
    <rPh sb="3" eb="5">
      <t>シハライ</t>
    </rPh>
    <rPh sb="7" eb="9">
      <t>ネンプ</t>
    </rPh>
    <rPh sb="10" eb="12">
      <t>ガンキン</t>
    </rPh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</si>
  <si>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</si>
  <si>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</si>
  <si>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</si>
  <si>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</si>
  <si>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</si>
  <si>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6年目</t>
    <rPh sb="1" eb="3">
      <t>ネンメ</t>
    </rPh>
    <phoneticPr fontId="2"/>
  </si>
  <si>
    <t>7年目</t>
    <rPh sb="1" eb="3">
      <t>ネンメ</t>
    </rPh>
    <phoneticPr fontId="2"/>
  </si>
  <si>
    <t>8年目</t>
    <rPh sb="1" eb="3">
      <t>ネンメ</t>
    </rPh>
    <phoneticPr fontId="2"/>
  </si>
  <si>
    <t>9年目</t>
    <rPh sb="1" eb="3">
      <t>ネンメ</t>
    </rPh>
    <phoneticPr fontId="2"/>
  </si>
  <si>
    <t>10年目</t>
    <rPh sb="2" eb="4">
      <t>ネンメ</t>
    </rPh>
    <phoneticPr fontId="2"/>
  </si>
  <si>
    <t>11年目</t>
    <rPh sb="2" eb="4">
      <t>ネンメ</t>
    </rPh>
    <phoneticPr fontId="2"/>
  </si>
  <si>
    <t>12年目</t>
    <rPh sb="2" eb="4">
      <t>ネンメ</t>
    </rPh>
    <phoneticPr fontId="2"/>
  </si>
  <si>
    <t>13年目</t>
    <rPh sb="2" eb="4">
      <t>ネンメ</t>
    </rPh>
    <phoneticPr fontId="2"/>
  </si>
  <si>
    <t>14年目</t>
    <rPh sb="2" eb="4">
      <t>ネンメ</t>
    </rPh>
    <phoneticPr fontId="2"/>
  </si>
  <si>
    <t>15年目</t>
    <rPh sb="2" eb="4">
      <t>ネンメ</t>
    </rPh>
    <phoneticPr fontId="2"/>
  </si>
  <si>
    <t>16年目</t>
    <rPh sb="2" eb="4">
      <t>ネンメ</t>
    </rPh>
    <phoneticPr fontId="2"/>
  </si>
  <si>
    <t>17年目</t>
    <rPh sb="2" eb="4">
      <t>ネンメ</t>
    </rPh>
    <phoneticPr fontId="2"/>
  </si>
  <si>
    <t>18年目</t>
    <rPh sb="2" eb="4">
      <t>ネンメ</t>
    </rPh>
    <phoneticPr fontId="2"/>
  </si>
  <si>
    <t>19年目</t>
    <rPh sb="2" eb="4">
      <t>ネンメ</t>
    </rPh>
    <phoneticPr fontId="2"/>
  </si>
  <si>
    <t>20年目</t>
    <rPh sb="2" eb="4">
      <t>ネンメ</t>
    </rPh>
    <phoneticPr fontId="2"/>
  </si>
  <si>
    <t>　　　　　　　　　　延納額残</t>
    <rPh sb="10" eb="13">
      <t>エンノウガク</t>
    </rPh>
    <rPh sb="13" eb="14">
      <t>ザン</t>
    </rPh>
    <phoneticPr fontId="2"/>
  </si>
  <si>
    <t>動産等に対応する延納額</t>
    <rPh sb="0" eb="2">
      <t>ドウサン</t>
    </rPh>
    <rPh sb="2" eb="3">
      <t>トウ</t>
    </rPh>
    <rPh sb="4" eb="6">
      <t>タイオウ</t>
    </rPh>
    <rPh sb="8" eb="10">
      <t>エンノウ</t>
    </rPh>
    <rPh sb="10" eb="11">
      <t>ガク</t>
    </rPh>
    <phoneticPr fontId="2"/>
  </si>
  <si>
    <t>不動産等割合　　　　75％以上</t>
    <rPh sb="0" eb="3">
      <t>フドウサン</t>
    </rPh>
    <rPh sb="3" eb="4">
      <t>トウ</t>
    </rPh>
    <rPh sb="4" eb="6">
      <t>ワリアイ</t>
    </rPh>
    <rPh sb="13" eb="15">
      <t>イジョウ</t>
    </rPh>
    <phoneticPr fontId="2"/>
  </si>
  <si>
    <t>不動産等割合　　　　50％以上75％未満</t>
    <rPh sb="0" eb="3">
      <t>フドウサン</t>
    </rPh>
    <rPh sb="3" eb="4">
      <t>トウ</t>
    </rPh>
    <rPh sb="4" eb="6">
      <t>ワリアイ</t>
    </rPh>
    <rPh sb="13" eb="15">
      <t>イジョウ</t>
    </rPh>
    <rPh sb="18" eb="20">
      <t>ミマン</t>
    </rPh>
    <phoneticPr fontId="2"/>
  </si>
  <si>
    <t>　　　　　　小 　計</t>
    <rPh sb="6" eb="7">
      <t>ショウ</t>
    </rPh>
    <rPh sb="9" eb="10">
      <t>ケイ</t>
    </rPh>
    <phoneticPr fontId="2"/>
  </si>
  <si>
    <t>年間支払額合計</t>
    <rPh sb="0" eb="5">
      <t>ネンカンシハライガク</t>
    </rPh>
    <rPh sb="5" eb="7">
      <t>ゴウケイ</t>
    </rPh>
    <phoneticPr fontId="2"/>
  </si>
  <si>
    <t>延納額残</t>
    <rPh sb="0" eb="3">
      <t>エンノウガク</t>
    </rPh>
    <rPh sb="3" eb="4">
      <t>ザン</t>
    </rPh>
    <phoneticPr fontId="2"/>
  </si>
  <si>
    <t>に入力してください</t>
    <rPh sb="1" eb="3">
      <t>ニュウリョク</t>
    </rPh>
    <phoneticPr fontId="2"/>
  </si>
  <si>
    <t>令和3年分</t>
    <rPh sb="0" eb="2">
      <t>レイワ</t>
    </rPh>
    <rPh sb="3" eb="4">
      <t>ネン</t>
    </rPh>
    <rPh sb="4" eb="5">
      <t>ブン</t>
    </rPh>
    <phoneticPr fontId="2"/>
  </si>
  <si>
    <t>合計延納額</t>
    <rPh sb="0" eb="2">
      <t>ゴウケイ</t>
    </rPh>
    <rPh sb="2" eb="5">
      <t>エンノウガク</t>
    </rPh>
    <phoneticPr fontId="2"/>
  </si>
  <si>
    <t xml:space="preserve"> ※数値は、あくまで概算ですので、よろしくお願いします。 </t>
    <rPh sb="2" eb="4">
      <t>スウチ</t>
    </rPh>
    <rPh sb="10" eb="12">
      <t>ガイサン</t>
    </rPh>
    <rPh sb="22" eb="23">
      <t>ネガ</t>
    </rPh>
    <phoneticPr fontId="2"/>
  </si>
  <si>
    <t>　上記のうち、利子税分</t>
    <rPh sb="1" eb="3">
      <t>ジョウキ</t>
    </rPh>
    <rPh sb="7" eb="11">
      <t>リシゼイブン</t>
    </rPh>
    <phoneticPr fontId="2"/>
  </si>
  <si>
    <t>相続税の延納期間及び延納に係わる利子税（概算）</t>
    <rPh sb="0" eb="3">
      <t>ソウゾクゼイ</t>
    </rPh>
    <rPh sb="4" eb="8">
      <t>エンノウキカン</t>
    </rPh>
    <rPh sb="8" eb="9">
      <t>オヨ</t>
    </rPh>
    <rPh sb="10" eb="12">
      <t>エンノウ</t>
    </rPh>
    <rPh sb="13" eb="14">
      <t>カカ</t>
    </rPh>
    <rPh sb="16" eb="18">
      <t>リシ</t>
    </rPh>
    <rPh sb="18" eb="19">
      <t>ゼイ</t>
    </rPh>
    <rPh sb="20" eb="22">
      <t>ガイサン</t>
    </rPh>
    <phoneticPr fontId="2"/>
  </si>
  <si>
    <t>　50%未満の場合など、詳しくは、所轄税務署で確認</t>
    <rPh sb="4" eb="6">
      <t>ミマン</t>
    </rPh>
    <rPh sb="7" eb="9">
      <t>バアイ</t>
    </rPh>
    <rPh sb="12" eb="13">
      <t>クワ</t>
    </rPh>
    <rPh sb="17" eb="22">
      <t>ショカツゼイムショ</t>
    </rPh>
    <rPh sb="23" eb="2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</si>
</sst>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8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rgb="FFFF0000"/>
      <name val="ＭＳ Ｐゴシック"/>
      <family val="3"/>
    </font>
    <font>
      <b/>
      <sz val="12"/>
      <color theme="4" tint="-0.24997000396251678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4" fillId="0" borderId="1" xfId="2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0" fontId="3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38" fontId="4" fillId="3" borderId="4" xfId="0" applyNumberFormat="1" applyFont="1" applyFill="1" applyBorder="1" applyAlignment="1">
      <alignment vertical="center"/>
    </xf>
    <xf numFmtId="38" fontId="4" fillId="3" borderId="5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distributed" vertical="center"/>
    </xf>
    <xf numFmtId="38" fontId="3" fillId="6" borderId="7" xfId="0" applyNumberFormat="1" applyFont="1" applyFill="1" applyBorder="1" applyAlignment="1">
      <alignment vertical="center"/>
    </xf>
    <xf numFmtId="38" fontId="3" fillId="6" borderId="8" xfId="0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horizontal="distributed" vertical="center"/>
    </xf>
    <xf numFmtId="38" fontId="4" fillId="8" borderId="10" xfId="0" applyNumberFormat="1" applyFont="1" applyFill="1" applyBorder="1" applyAlignment="1">
      <alignment vertical="center"/>
    </xf>
    <xf numFmtId="38" fontId="4" fillId="8" borderId="11" xfId="0" applyNumberFormat="1" applyFont="1" applyFill="1" applyBorder="1" applyAlignment="1">
      <alignment vertical="center"/>
    </xf>
    <xf numFmtId="38" fontId="4" fillId="4" borderId="1" xfId="2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left" vertical="center"/>
    </xf>
    <xf numFmtId="10" fontId="9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12" fillId="0" borderId="0" xfId="0" applyNumberFormat="1" applyFont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32FD-D7C7-4F50-941A-5F616979C62F}">
  <sheetPr>
    <pageSetUpPr fitToPage="1"/>
  </sheetPr>
  <dimension ref="B1:V28"/>
  <sheetViews>
    <sheetView tabSelected="1" zoomScale="85" zoomScaleNormal="85" workbookViewId="0" topLeftCell="A7">
      <selection activeCell="I8" sqref="I8"/>
    </sheetView>
  </sheetViews>
  <sheetFormatPr defaultColWidth="9.140625" defaultRowHeight="15"/>
  <cols>
    <col min="1" max="1" width="9.00390625" style="1" customWidth="1"/>
    <col min="2" max="2" width="25.57421875" style="1" customWidth="1"/>
    <col min="3" max="4" width="10.421875" style="1" customWidth="1"/>
    <col min="5" max="7" width="10.421875" style="2" customWidth="1"/>
    <col min="8" max="22" width="10.421875" style="1" customWidth="1"/>
    <col min="23" max="28" width="9.57421875" style="1" customWidth="1"/>
    <col min="29" max="16384" width="9.00390625" style="1" customWidth="1"/>
  </cols>
  <sheetData>
    <row r="1" spans="2:8" ht="27" customHeight="1">
      <c r="B1" s="29" t="s">
        <v>52</v>
      </c>
      <c r="H1" s="2" t="s">
        <v>48</v>
      </c>
    </row>
    <row r="2" spans="3:20" ht="30.75" customHeight="1">
      <c r="C2" s="10"/>
      <c r="L2" s="42" t="s">
        <v>12</v>
      </c>
      <c r="M2" s="42"/>
      <c r="N2" s="42"/>
      <c r="O2" s="42"/>
      <c r="P2" s="42"/>
      <c r="Q2" s="42"/>
      <c r="R2" s="17" t="s">
        <v>11</v>
      </c>
      <c r="S2" s="17" t="s">
        <v>6</v>
      </c>
      <c r="T2" s="25" t="s">
        <v>7</v>
      </c>
    </row>
    <row r="3" spans="2:20" s="6" customFormat="1" ht="30.75" customHeight="1">
      <c r="B3" s="12" t="s">
        <v>16</v>
      </c>
      <c r="C3" s="51" t="s">
        <v>15</v>
      </c>
      <c r="D3" s="52"/>
      <c r="E3" s="7"/>
      <c r="F3" s="23"/>
      <c r="G3" s="24" t="s">
        <v>47</v>
      </c>
      <c r="L3" s="45" t="s">
        <v>42</v>
      </c>
      <c r="M3" s="45"/>
      <c r="N3" s="43" t="s">
        <v>3</v>
      </c>
      <c r="O3" s="43"/>
      <c r="P3" s="43"/>
      <c r="Q3" s="43"/>
      <c r="R3" s="13" t="s">
        <v>0</v>
      </c>
      <c r="S3" s="9">
        <v>0.054</v>
      </c>
      <c r="T3" s="26">
        <v>0.007</v>
      </c>
    </row>
    <row r="4" spans="2:20" s="6" customFormat="1" ht="30.75" customHeight="1">
      <c r="B4" s="12"/>
      <c r="C4" s="14"/>
      <c r="D4" s="8"/>
      <c r="E4" s="7"/>
      <c r="F4" s="5"/>
      <c r="G4" s="5"/>
      <c r="L4" s="45"/>
      <c r="M4" s="45"/>
      <c r="N4" s="43" t="s">
        <v>4</v>
      </c>
      <c r="O4" s="43"/>
      <c r="P4" s="43"/>
      <c r="Q4" s="43"/>
      <c r="R4" s="13" t="s">
        <v>1</v>
      </c>
      <c r="S4" s="9">
        <v>0.036</v>
      </c>
      <c r="T4" s="26">
        <v>0.004</v>
      </c>
    </row>
    <row r="5" spans="2:20" s="6" customFormat="1" ht="30.75" customHeight="1">
      <c r="B5" s="6" t="s">
        <v>14</v>
      </c>
      <c r="C5" s="39">
        <v>40000000</v>
      </c>
      <c r="D5" s="39"/>
      <c r="E5" s="7"/>
      <c r="F5" s="48" t="s">
        <v>41</v>
      </c>
      <c r="G5" s="48"/>
      <c r="H5" s="49"/>
      <c r="I5" s="39">
        <v>10000000</v>
      </c>
      <c r="J5" s="39"/>
      <c r="L5" s="45"/>
      <c r="M5" s="45"/>
      <c r="N5" s="44" t="s">
        <v>5</v>
      </c>
      <c r="O5" s="44"/>
      <c r="P5" s="44"/>
      <c r="Q5" s="44"/>
      <c r="R5" s="13" t="s">
        <v>1</v>
      </c>
      <c r="S5" s="9">
        <v>0.012</v>
      </c>
      <c r="T5" s="26">
        <v>0.001</v>
      </c>
    </row>
    <row r="6" spans="2:20" s="6" customFormat="1" ht="30.75" customHeight="1">
      <c r="B6" s="6" t="s">
        <v>18</v>
      </c>
      <c r="C6" s="40">
        <v>12</v>
      </c>
      <c r="D6" s="40"/>
      <c r="E6" s="7"/>
      <c r="F6" s="48" t="s">
        <v>18</v>
      </c>
      <c r="G6" s="48"/>
      <c r="H6" s="49"/>
      <c r="I6" s="40">
        <v>10</v>
      </c>
      <c r="J6" s="40"/>
      <c r="L6" s="45" t="s">
        <v>43</v>
      </c>
      <c r="M6" s="45"/>
      <c r="N6" s="43" t="s">
        <v>8</v>
      </c>
      <c r="O6" s="43"/>
      <c r="P6" s="43"/>
      <c r="Q6" s="43"/>
      <c r="R6" s="9" t="s">
        <v>0</v>
      </c>
      <c r="S6" s="9">
        <v>0.054</v>
      </c>
      <c r="T6" s="26">
        <v>0.007</v>
      </c>
    </row>
    <row r="7" spans="2:20" s="6" customFormat="1" ht="30.75" customHeight="1">
      <c r="B7" s="6" t="s">
        <v>7</v>
      </c>
      <c r="C7" s="41">
        <f>IF(C3="75％以上",T4,T7)</f>
        <v>0.004</v>
      </c>
      <c r="D7" s="41"/>
      <c r="E7" s="5"/>
      <c r="F7" s="48" t="s">
        <v>7</v>
      </c>
      <c r="G7" s="48"/>
      <c r="H7" s="49"/>
      <c r="I7" s="41">
        <f>IF(C3="75％以上",T3,T6)</f>
        <v>0.007</v>
      </c>
      <c r="J7" s="41"/>
      <c r="L7" s="45"/>
      <c r="M7" s="45"/>
      <c r="N7" s="46" t="s">
        <v>9</v>
      </c>
      <c r="O7" s="46"/>
      <c r="P7" s="46"/>
      <c r="Q7" s="46"/>
      <c r="R7" s="9" t="s">
        <v>2</v>
      </c>
      <c r="S7" s="9">
        <v>0.036</v>
      </c>
      <c r="T7" s="26">
        <v>0.004</v>
      </c>
    </row>
    <row r="8" spans="4:20" ht="30.75" customHeight="1">
      <c r="D8" s="4"/>
      <c r="E8" s="3"/>
      <c r="L8" s="45"/>
      <c r="M8" s="45"/>
      <c r="N8" s="47" t="s">
        <v>10</v>
      </c>
      <c r="O8" s="47"/>
      <c r="P8" s="47"/>
      <c r="Q8" s="47"/>
      <c r="R8" s="9" t="s">
        <v>1</v>
      </c>
      <c r="S8" s="9">
        <v>0.012</v>
      </c>
      <c r="T8" s="26">
        <v>0.001</v>
      </c>
    </row>
    <row r="9" spans="2:17" s="6" customFormat="1" ht="30.75" customHeight="1">
      <c r="B9" s="27" t="s">
        <v>49</v>
      </c>
      <c r="C9" s="50">
        <f>+C5+I5</f>
        <v>50000000</v>
      </c>
      <c r="D9" s="50"/>
      <c r="E9" s="7"/>
      <c r="F9" s="7"/>
      <c r="G9" s="5"/>
      <c r="L9" s="1" t="s">
        <v>13</v>
      </c>
      <c r="M9" s="1"/>
      <c r="N9" s="1"/>
      <c r="O9" s="3"/>
      <c r="P9" s="3"/>
      <c r="Q9" s="1" t="s">
        <v>53</v>
      </c>
    </row>
    <row r="10" spans="14:17" ht="12" customHeight="1">
      <c r="N10" s="4"/>
      <c r="O10" s="3"/>
      <c r="P10" s="2"/>
      <c r="Q10" s="2"/>
    </row>
    <row r="11" spans="2:22" s="6" customFormat="1" ht="30.75" customHeight="1">
      <c r="B11" s="18" t="s">
        <v>14</v>
      </c>
      <c r="C11" s="19" t="s">
        <v>20</v>
      </c>
      <c r="D11" s="19" t="s">
        <v>21</v>
      </c>
      <c r="E11" s="19" t="s">
        <v>22</v>
      </c>
      <c r="F11" s="19" t="s">
        <v>23</v>
      </c>
      <c r="G11" s="19" t="s">
        <v>24</v>
      </c>
      <c r="H11" s="19" t="s">
        <v>25</v>
      </c>
      <c r="I11" s="19" t="s">
        <v>26</v>
      </c>
      <c r="J11" s="19" t="s">
        <v>27</v>
      </c>
      <c r="K11" s="19" t="s">
        <v>28</v>
      </c>
      <c r="L11" s="19" t="s">
        <v>29</v>
      </c>
      <c r="M11" s="19" t="s">
        <v>30</v>
      </c>
      <c r="N11" s="19" t="s">
        <v>31</v>
      </c>
      <c r="O11" s="19" t="s">
        <v>32</v>
      </c>
      <c r="P11" s="19" t="s">
        <v>33</v>
      </c>
      <c r="Q11" s="19" t="s">
        <v>34</v>
      </c>
      <c r="R11" s="19" t="s">
        <v>35</v>
      </c>
      <c r="S11" s="19" t="s">
        <v>36</v>
      </c>
      <c r="T11" s="19" t="s">
        <v>37</v>
      </c>
      <c r="U11" s="19" t="s">
        <v>38</v>
      </c>
      <c r="V11" s="19" t="s">
        <v>39</v>
      </c>
    </row>
    <row r="12" spans="2:22" s="6" customFormat="1" ht="30.75" customHeight="1">
      <c r="B12" s="6" t="s">
        <v>19</v>
      </c>
      <c r="C12" s="11">
        <f>C5/C6</f>
        <v>3333333.3333333335</v>
      </c>
      <c r="D12" s="16">
        <f>+C12</f>
        <v>3333333.3333333335</v>
      </c>
      <c r="E12" s="16">
        <f>IF(D15&lt;=10,0,D12)</f>
        <v>3333333.3333333335</v>
      </c>
      <c r="F12" s="16">
        <f aca="true" t="shared" si="0" ref="F12:V12">IF(E15&lt;=10,0,E12)</f>
        <v>3333333.3333333335</v>
      </c>
      <c r="G12" s="16">
        <f t="shared" si="0"/>
        <v>3333333.3333333335</v>
      </c>
      <c r="H12" s="16">
        <f t="shared" si="0"/>
        <v>3333333.3333333335</v>
      </c>
      <c r="I12" s="16">
        <f t="shared" si="0"/>
        <v>3333333.3333333335</v>
      </c>
      <c r="J12" s="16">
        <f t="shared" si="0"/>
        <v>3333333.3333333335</v>
      </c>
      <c r="K12" s="16">
        <f t="shared" si="0"/>
        <v>3333333.3333333335</v>
      </c>
      <c r="L12" s="16">
        <f t="shared" si="0"/>
        <v>3333333.3333333335</v>
      </c>
      <c r="M12" s="16">
        <f t="shared" si="0"/>
        <v>3333333.3333333335</v>
      </c>
      <c r="N12" s="16">
        <f t="shared" si="0"/>
        <v>3333333.3333333335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</row>
    <row r="13" spans="2:22" s="6" customFormat="1" ht="30.75" customHeight="1">
      <c r="B13" s="6" t="s">
        <v>17</v>
      </c>
      <c r="C13" s="11">
        <f>C5*C7</f>
        <v>160000</v>
      </c>
      <c r="D13" s="11">
        <f aca="true" t="shared" si="1" ref="D13:V13">C15*$C7</f>
        <v>146666.66666666666</v>
      </c>
      <c r="E13" s="11">
        <f t="shared" si="1"/>
        <v>133333.33333333334</v>
      </c>
      <c r="F13" s="11">
        <f t="shared" si="1"/>
        <v>120000</v>
      </c>
      <c r="G13" s="11">
        <f t="shared" si="1"/>
        <v>106666.66666666667</v>
      </c>
      <c r="H13" s="11">
        <f t="shared" si="1"/>
        <v>93333.33333333334</v>
      </c>
      <c r="I13" s="11">
        <f t="shared" si="1"/>
        <v>80000.00000000001</v>
      </c>
      <c r="J13" s="11">
        <f t="shared" si="1"/>
        <v>66666.66666666669</v>
      </c>
      <c r="K13" s="11">
        <f t="shared" si="1"/>
        <v>53333.33333333334</v>
      </c>
      <c r="L13" s="11">
        <f t="shared" si="1"/>
        <v>40000.00000000001</v>
      </c>
      <c r="M13" s="11">
        <f t="shared" si="1"/>
        <v>26666.66666666667</v>
      </c>
      <c r="N13" s="11">
        <f t="shared" si="1"/>
        <v>13333.333333333338</v>
      </c>
      <c r="O13" s="11">
        <f t="shared" si="1"/>
        <v>3.725290298461914E-12</v>
      </c>
      <c r="P13" s="11">
        <f t="shared" si="1"/>
        <v>3.725290298461914E-12</v>
      </c>
      <c r="Q13" s="11">
        <f t="shared" si="1"/>
        <v>3.725290298461914E-12</v>
      </c>
      <c r="R13" s="11">
        <f t="shared" si="1"/>
        <v>3.725290298461914E-12</v>
      </c>
      <c r="S13" s="11">
        <f t="shared" si="1"/>
        <v>3.725290298461914E-12</v>
      </c>
      <c r="T13" s="11">
        <f t="shared" si="1"/>
        <v>3.725290298461914E-12</v>
      </c>
      <c r="U13" s="11">
        <f t="shared" si="1"/>
        <v>3.725290298461914E-12</v>
      </c>
      <c r="V13" s="11">
        <f t="shared" si="1"/>
        <v>3.725290298461914E-12</v>
      </c>
    </row>
    <row r="14" spans="2:22" s="6" customFormat="1" ht="30.75" customHeight="1">
      <c r="B14" s="6" t="s">
        <v>44</v>
      </c>
      <c r="C14" s="15">
        <f>+C12+C13</f>
        <v>3493333.3333333335</v>
      </c>
      <c r="D14" s="15">
        <f aca="true" t="shared" si="2" ref="D14:V14">+D12+D13</f>
        <v>3480000</v>
      </c>
      <c r="E14" s="15">
        <f t="shared" si="2"/>
        <v>3466666.666666667</v>
      </c>
      <c r="F14" s="15">
        <f t="shared" si="2"/>
        <v>3453333.3333333335</v>
      </c>
      <c r="G14" s="15">
        <f t="shared" si="2"/>
        <v>3440000</v>
      </c>
      <c r="H14" s="15">
        <f t="shared" si="2"/>
        <v>3426666.666666667</v>
      </c>
      <c r="I14" s="15">
        <f t="shared" si="2"/>
        <v>3413333.3333333335</v>
      </c>
      <c r="J14" s="15">
        <f t="shared" si="2"/>
        <v>3400000</v>
      </c>
      <c r="K14" s="15">
        <f t="shared" si="2"/>
        <v>3386666.666666667</v>
      </c>
      <c r="L14" s="15">
        <f t="shared" si="2"/>
        <v>3373333.3333333335</v>
      </c>
      <c r="M14" s="15">
        <f t="shared" si="2"/>
        <v>3360000</v>
      </c>
      <c r="N14" s="15">
        <f t="shared" si="2"/>
        <v>3346666.666666667</v>
      </c>
      <c r="O14" s="15">
        <f t="shared" si="2"/>
        <v>3.725290298461914E-12</v>
      </c>
      <c r="P14" s="15">
        <f t="shared" si="2"/>
        <v>3.725290298461914E-12</v>
      </c>
      <c r="Q14" s="15">
        <f t="shared" si="2"/>
        <v>3.725290298461914E-12</v>
      </c>
      <c r="R14" s="15">
        <f t="shared" si="2"/>
        <v>3.725290298461914E-12</v>
      </c>
      <c r="S14" s="15">
        <f t="shared" si="2"/>
        <v>3.725290298461914E-12</v>
      </c>
      <c r="T14" s="15">
        <f t="shared" si="2"/>
        <v>3.725290298461914E-12</v>
      </c>
      <c r="U14" s="15">
        <f t="shared" si="2"/>
        <v>3.725290298461914E-12</v>
      </c>
      <c r="V14" s="15">
        <f t="shared" si="2"/>
        <v>3.725290298461914E-12</v>
      </c>
    </row>
    <row r="15" spans="2:22" s="6" customFormat="1" ht="30.75" customHeight="1">
      <c r="B15" s="6" t="s">
        <v>40</v>
      </c>
      <c r="C15" s="16">
        <f>C5-C12</f>
        <v>36666666.666666664</v>
      </c>
      <c r="D15" s="16">
        <f>C15-D12</f>
        <v>33333333.333333332</v>
      </c>
      <c r="E15" s="16">
        <f>IF(D15-E12&gt;0,D15-E12,0)</f>
        <v>30000000</v>
      </c>
      <c r="F15" s="16">
        <f aca="true" t="shared" si="3" ref="F15:V15">IF(E15-F12&gt;0,E15-F12,0)</f>
        <v>26666666.666666668</v>
      </c>
      <c r="G15" s="16">
        <f t="shared" si="3"/>
        <v>23333333.333333336</v>
      </c>
      <c r="H15" s="16">
        <f t="shared" si="3"/>
        <v>20000000.000000004</v>
      </c>
      <c r="I15" s="16">
        <f t="shared" si="3"/>
        <v>16666666.66666667</v>
      </c>
      <c r="J15" s="16">
        <f t="shared" si="3"/>
        <v>13333333.333333336</v>
      </c>
      <c r="K15" s="16">
        <f t="shared" si="3"/>
        <v>10000000.000000002</v>
      </c>
      <c r="L15" s="16">
        <f t="shared" si="3"/>
        <v>6666666.666666668</v>
      </c>
      <c r="M15" s="16">
        <f t="shared" si="3"/>
        <v>3333333.3333333344</v>
      </c>
      <c r="N15" s="16">
        <f t="shared" si="3"/>
        <v>9.313225746154785E-10</v>
      </c>
      <c r="O15" s="16">
        <f t="shared" si="3"/>
        <v>9.313225746154785E-10</v>
      </c>
      <c r="P15" s="16">
        <f t="shared" si="3"/>
        <v>9.313225746154785E-10</v>
      </c>
      <c r="Q15" s="16">
        <f t="shared" si="3"/>
        <v>9.313225746154785E-10</v>
      </c>
      <c r="R15" s="16">
        <f t="shared" si="3"/>
        <v>9.313225746154785E-10</v>
      </c>
      <c r="S15" s="16">
        <f t="shared" si="3"/>
        <v>9.313225746154785E-10</v>
      </c>
      <c r="T15" s="16">
        <f t="shared" si="3"/>
        <v>9.313225746154785E-10</v>
      </c>
      <c r="U15" s="16">
        <f t="shared" si="3"/>
        <v>9.313225746154785E-10</v>
      </c>
      <c r="V15" s="16">
        <f t="shared" si="3"/>
        <v>9.313225746154785E-10</v>
      </c>
    </row>
    <row r="16" ht="12" customHeight="1"/>
    <row r="17" spans="2:22" s="6" customFormat="1" ht="30.75" customHeight="1">
      <c r="B17" s="18" t="s">
        <v>41</v>
      </c>
      <c r="C17" s="19" t="s">
        <v>20</v>
      </c>
      <c r="D17" s="19" t="s">
        <v>21</v>
      </c>
      <c r="E17" s="19" t="s">
        <v>22</v>
      </c>
      <c r="F17" s="19" t="s">
        <v>23</v>
      </c>
      <c r="G17" s="19" t="s">
        <v>24</v>
      </c>
      <c r="H17" s="19" t="s">
        <v>25</v>
      </c>
      <c r="I17" s="19" t="s">
        <v>26</v>
      </c>
      <c r="J17" s="19" t="s">
        <v>27</v>
      </c>
      <c r="K17" s="19" t="s">
        <v>28</v>
      </c>
      <c r="L17" s="19" t="s">
        <v>29</v>
      </c>
      <c r="M17" s="19" t="s">
        <v>30</v>
      </c>
      <c r="N17" s="19" t="s">
        <v>31</v>
      </c>
      <c r="O17" s="19" t="s">
        <v>32</v>
      </c>
      <c r="P17" s="19" t="s">
        <v>33</v>
      </c>
      <c r="Q17" s="19" t="s">
        <v>34</v>
      </c>
      <c r="R17" s="19" t="s">
        <v>35</v>
      </c>
      <c r="S17" s="19" t="s">
        <v>36</v>
      </c>
      <c r="T17" s="19" t="s">
        <v>37</v>
      </c>
      <c r="U17" s="19" t="s">
        <v>38</v>
      </c>
      <c r="V17" s="19" t="s">
        <v>39</v>
      </c>
    </row>
    <row r="18" spans="2:22" s="6" customFormat="1" ht="30.75" customHeight="1">
      <c r="B18" s="6" t="s">
        <v>19</v>
      </c>
      <c r="C18" s="11">
        <f>I5/I6</f>
        <v>1000000</v>
      </c>
      <c r="D18" s="16">
        <f>+C18</f>
        <v>1000000</v>
      </c>
      <c r="E18" s="16">
        <f>IF(D21&lt;=10,0,D18)</f>
        <v>1000000</v>
      </c>
      <c r="F18" s="16">
        <f aca="true" t="shared" si="4" ref="F18:V18">IF(E21&lt;=10,0,E18)</f>
        <v>1000000</v>
      </c>
      <c r="G18" s="16">
        <f t="shared" si="4"/>
        <v>1000000</v>
      </c>
      <c r="H18" s="16">
        <f t="shared" si="4"/>
        <v>1000000</v>
      </c>
      <c r="I18" s="16">
        <f t="shared" si="4"/>
        <v>1000000</v>
      </c>
      <c r="J18" s="16">
        <f t="shared" si="4"/>
        <v>1000000</v>
      </c>
      <c r="K18" s="16">
        <f t="shared" si="4"/>
        <v>1000000</v>
      </c>
      <c r="L18" s="16">
        <f t="shared" si="4"/>
        <v>1000000</v>
      </c>
      <c r="M18" s="16">
        <f t="shared" si="4"/>
        <v>0</v>
      </c>
      <c r="N18" s="16">
        <f t="shared" si="4"/>
        <v>0</v>
      </c>
      <c r="O18" s="16">
        <f t="shared" si="4"/>
        <v>0</v>
      </c>
      <c r="P18" s="16">
        <f t="shared" si="4"/>
        <v>0</v>
      </c>
      <c r="Q18" s="16">
        <f t="shared" si="4"/>
        <v>0</v>
      </c>
      <c r="R18" s="16">
        <f t="shared" si="4"/>
        <v>0</v>
      </c>
      <c r="S18" s="16">
        <f t="shared" si="4"/>
        <v>0</v>
      </c>
      <c r="T18" s="16">
        <f t="shared" si="4"/>
        <v>0</v>
      </c>
      <c r="U18" s="16">
        <f t="shared" si="4"/>
        <v>0</v>
      </c>
      <c r="V18" s="16">
        <f t="shared" si="4"/>
        <v>0</v>
      </c>
    </row>
    <row r="19" spans="2:22" s="6" customFormat="1" ht="30.75" customHeight="1">
      <c r="B19" s="6" t="s">
        <v>17</v>
      </c>
      <c r="C19" s="11">
        <f>C18*I7</f>
        <v>7000</v>
      </c>
      <c r="D19" s="11">
        <f>C21*$I$7</f>
        <v>62951</v>
      </c>
      <c r="E19" s="11">
        <f aca="true" t="shared" si="5" ref="E19:V19">D21*$I$7</f>
        <v>55951</v>
      </c>
      <c r="F19" s="11">
        <f t="shared" si="5"/>
        <v>48951</v>
      </c>
      <c r="G19" s="11">
        <f t="shared" si="5"/>
        <v>41951</v>
      </c>
      <c r="H19" s="11">
        <f t="shared" si="5"/>
        <v>34951</v>
      </c>
      <c r="I19" s="11">
        <f t="shared" si="5"/>
        <v>27951</v>
      </c>
      <c r="J19" s="11">
        <f t="shared" si="5"/>
        <v>20951</v>
      </c>
      <c r="K19" s="11">
        <f t="shared" si="5"/>
        <v>13951</v>
      </c>
      <c r="L19" s="11">
        <f t="shared" si="5"/>
        <v>6951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11">
        <f t="shared" si="5"/>
        <v>0</v>
      </c>
      <c r="Q19" s="11">
        <f t="shared" si="5"/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</row>
    <row r="20" spans="2:22" s="6" customFormat="1" ht="30.75" customHeight="1">
      <c r="B20" s="6" t="s">
        <v>44</v>
      </c>
      <c r="C20" s="15">
        <f>+C18+C19</f>
        <v>1007000</v>
      </c>
      <c r="D20" s="15">
        <f aca="true" t="shared" si="6" ref="D20:V20">+D18+D19</f>
        <v>1062951</v>
      </c>
      <c r="E20" s="15">
        <f t="shared" si="6"/>
        <v>1055951</v>
      </c>
      <c r="F20" s="15">
        <f t="shared" si="6"/>
        <v>1048951</v>
      </c>
      <c r="G20" s="15">
        <f t="shared" si="6"/>
        <v>1041951</v>
      </c>
      <c r="H20" s="15">
        <f t="shared" si="6"/>
        <v>1034951</v>
      </c>
      <c r="I20" s="15">
        <f t="shared" si="6"/>
        <v>1027951</v>
      </c>
      <c r="J20" s="15">
        <f t="shared" si="6"/>
        <v>1020951</v>
      </c>
      <c r="K20" s="15">
        <f t="shared" si="6"/>
        <v>1013951</v>
      </c>
      <c r="L20" s="15">
        <f t="shared" si="6"/>
        <v>1006951</v>
      </c>
      <c r="M20" s="15">
        <f t="shared" si="6"/>
        <v>0</v>
      </c>
      <c r="N20" s="15">
        <f t="shared" si="6"/>
        <v>0</v>
      </c>
      <c r="O20" s="15">
        <f t="shared" si="6"/>
        <v>0</v>
      </c>
      <c r="P20" s="15">
        <f t="shared" si="6"/>
        <v>0</v>
      </c>
      <c r="Q20" s="15">
        <f t="shared" si="6"/>
        <v>0</v>
      </c>
      <c r="R20" s="15">
        <f t="shared" si="6"/>
        <v>0</v>
      </c>
      <c r="S20" s="15">
        <f t="shared" si="6"/>
        <v>0</v>
      </c>
      <c r="T20" s="15">
        <f t="shared" si="6"/>
        <v>0</v>
      </c>
      <c r="U20" s="15">
        <f t="shared" si="6"/>
        <v>0</v>
      </c>
      <c r="V20" s="15">
        <f t="shared" si="6"/>
        <v>0</v>
      </c>
    </row>
    <row r="21" spans="2:22" s="6" customFormat="1" ht="30.75" customHeight="1">
      <c r="B21" s="6" t="s">
        <v>40</v>
      </c>
      <c r="C21" s="16">
        <f>I5-C20</f>
        <v>8993000</v>
      </c>
      <c r="D21" s="16">
        <f>C21-D18</f>
        <v>7993000</v>
      </c>
      <c r="E21" s="16">
        <f>IF(D21-E18&lt;0,0,D21-E18)</f>
        <v>6993000</v>
      </c>
      <c r="F21" s="16">
        <f aca="true" t="shared" si="7" ref="F21:V21">IF(E21-F18&lt;0,0,E21-F18)</f>
        <v>5993000</v>
      </c>
      <c r="G21" s="16">
        <f t="shared" si="7"/>
        <v>4993000</v>
      </c>
      <c r="H21" s="16">
        <f t="shared" si="7"/>
        <v>3993000</v>
      </c>
      <c r="I21" s="16">
        <f t="shared" si="7"/>
        <v>2993000</v>
      </c>
      <c r="J21" s="16">
        <f t="shared" si="7"/>
        <v>1993000</v>
      </c>
      <c r="K21" s="16">
        <f t="shared" si="7"/>
        <v>993000</v>
      </c>
      <c r="L21" s="16">
        <f t="shared" si="7"/>
        <v>0</v>
      </c>
      <c r="M21" s="16">
        <f t="shared" si="7"/>
        <v>0</v>
      </c>
      <c r="N21" s="16">
        <f t="shared" si="7"/>
        <v>0</v>
      </c>
      <c r="O21" s="16">
        <f t="shared" si="7"/>
        <v>0</v>
      </c>
      <c r="P21" s="16">
        <f t="shared" si="7"/>
        <v>0</v>
      </c>
      <c r="Q21" s="16">
        <f t="shared" si="7"/>
        <v>0</v>
      </c>
      <c r="R21" s="16">
        <f t="shared" si="7"/>
        <v>0</v>
      </c>
      <c r="S21" s="16">
        <f t="shared" si="7"/>
        <v>0</v>
      </c>
      <c r="T21" s="16">
        <f t="shared" si="7"/>
        <v>0</v>
      </c>
      <c r="U21" s="16">
        <f t="shared" si="7"/>
        <v>0</v>
      </c>
      <c r="V21" s="16">
        <f t="shared" si="7"/>
        <v>0</v>
      </c>
    </row>
    <row r="22" spans="3:22" s="6" customFormat="1" ht="12" customHeigh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3:22" ht="30.75" customHeight="1" thickBot="1">
      <c r="C23" s="19" t="s">
        <v>20</v>
      </c>
      <c r="D23" s="19" t="s">
        <v>21</v>
      </c>
      <c r="E23" s="19" t="s">
        <v>22</v>
      </c>
      <c r="F23" s="19" t="s">
        <v>23</v>
      </c>
      <c r="G23" s="19" t="s">
        <v>24</v>
      </c>
      <c r="H23" s="19" t="s">
        <v>25</v>
      </c>
      <c r="I23" s="19" t="s">
        <v>26</v>
      </c>
      <c r="J23" s="19" t="s">
        <v>27</v>
      </c>
      <c r="K23" s="19" t="s">
        <v>28</v>
      </c>
      <c r="L23" s="19" t="s">
        <v>29</v>
      </c>
      <c r="M23" s="19" t="s">
        <v>30</v>
      </c>
      <c r="N23" s="19" t="s">
        <v>31</v>
      </c>
      <c r="O23" s="19" t="s">
        <v>32</v>
      </c>
      <c r="P23" s="19" t="s">
        <v>33</v>
      </c>
      <c r="Q23" s="19" t="s">
        <v>34</v>
      </c>
      <c r="R23" s="19" t="s">
        <v>35</v>
      </c>
      <c r="S23" s="19" t="s">
        <v>36</v>
      </c>
      <c r="T23" s="19" t="s">
        <v>37</v>
      </c>
      <c r="U23" s="19" t="s">
        <v>38</v>
      </c>
      <c r="V23" s="19" t="s">
        <v>39</v>
      </c>
    </row>
    <row r="24" spans="2:22" s="6" customFormat="1" ht="30.75" customHeight="1">
      <c r="B24" s="20" t="s">
        <v>45</v>
      </c>
      <c r="C24" s="21">
        <f>+C14+C20</f>
        <v>4500333.333333334</v>
      </c>
      <c r="D24" s="21">
        <f aca="true" t="shared" si="8" ref="D24:V24">+D14+D20</f>
        <v>4542951</v>
      </c>
      <c r="E24" s="21">
        <f t="shared" si="8"/>
        <v>4522617.666666667</v>
      </c>
      <c r="F24" s="21">
        <f t="shared" si="8"/>
        <v>4502284.333333334</v>
      </c>
      <c r="G24" s="21">
        <f t="shared" si="8"/>
        <v>4481951</v>
      </c>
      <c r="H24" s="21">
        <f t="shared" si="8"/>
        <v>4461617.666666667</v>
      </c>
      <c r="I24" s="21">
        <f t="shared" si="8"/>
        <v>4441284.333333334</v>
      </c>
      <c r="J24" s="21">
        <f t="shared" si="8"/>
        <v>4420951</v>
      </c>
      <c r="K24" s="21">
        <f t="shared" si="8"/>
        <v>4400617.666666667</v>
      </c>
      <c r="L24" s="21">
        <f t="shared" si="8"/>
        <v>4380284.333333334</v>
      </c>
      <c r="M24" s="21">
        <f t="shared" si="8"/>
        <v>3360000</v>
      </c>
      <c r="N24" s="21">
        <f t="shared" si="8"/>
        <v>3346666.666666667</v>
      </c>
      <c r="O24" s="21">
        <f t="shared" si="8"/>
        <v>3.725290298461914E-12</v>
      </c>
      <c r="P24" s="21">
        <f t="shared" si="8"/>
        <v>3.725290298461914E-12</v>
      </c>
      <c r="Q24" s="21">
        <f t="shared" si="8"/>
        <v>3.725290298461914E-12</v>
      </c>
      <c r="R24" s="21">
        <f t="shared" si="8"/>
        <v>3.725290298461914E-12</v>
      </c>
      <c r="S24" s="21">
        <f t="shared" si="8"/>
        <v>3.725290298461914E-12</v>
      </c>
      <c r="T24" s="21">
        <f t="shared" si="8"/>
        <v>3.725290298461914E-12</v>
      </c>
      <c r="U24" s="21">
        <f t="shared" si="8"/>
        <v>3.725290298461914E-12</v>
      </c>
      <c r="V24" s="22">
        <f t="shared" si="8"/>
        <v>3.725290298461914E-12</v>
      </c>
    </row>
    <row r="25" spans="2:22" ht="30.75" customHeight="1" thickBot="1">
      <c r="B25" s="33" t="s">
        <v>51</v>
      </c>
      <c r="C25" s="34">
        <f aca="true" t="shared" si="9" ref="C25:V25">+C13+C19</f>
        <v>167000</v>
      </c>
      <c r="D25" s="34">
        <f t="shared" si="9"/>
        <v>209617.66666666666</v>
      </c>
      <c r="E25" s="34">
        <f t="shared" si="9"/>
        <v>189284.33333333334</v>
      </c>
      <c r="F25" s="34">
        <f t="shared" si="9"/>
        <v>168951</v>
      </c>
      <c r="G25" s="34">
        <f t="shared" si="9"/>
        <v>148617.6666666667</v>
      </c>
      <c r="H25" s="34">
        <f t="shared" si="9"/>
        <v>128284.33333333334</v>
      </c>
      <c r="I25" s="34">
        <f t="shared" si="9"/>
        <v>107951.00000000001</v>
      </c>
      <c r="J25" s="34">
        <f t="shared" si="9"/>
        <v>87617.66666666669</v>
      </c>
      <c r="K25" s="34">
        <f t="shared" si="9"/>
        <v>67284.33333333334</v>
      </c>
      <c r="L25" s="34">
        <f t="shared" si="9"/>
        <v>46951.00000000001</v>
      </c>
      <c r="M25" s="34">
        <f t="shared" si="9"/>
        <v>26666.66666666667</v>
      </c>
      <c r="N25" s="34">
        <f t="shared" si="9"/>
        <v>13333.333333333338</v>
      </c>
      <c r="O25" s="34">
        <f t="shared" si="9"/>
        <v>3.725290298461914E-12</v>
      </c>
      <c r="P25" s="34">
        <f t="shared" si="9"/>
        <v>3.725290298461914E-12</v>
      </c>
      <c r="Q25" s="34">
        <f t="shared" si="9"/>
        <v>3.725290298461914E-12</v>
      </c>
      <c r="R25" s="34">
        <f t="shared" si="9"/>
        <v>3.725290298461914E-12</v>
      </c>
      <c r="S25" s="34">
        <f t="shared" si="9"/>
        <v>3.725290298461914E-12</v>
      </c>
      <c r="T25" s="34">
        <f t="shared" si="9"/>
        <v>3.725290298461914E-12</v>
      </c>
      <c r="U25" s="34">
        <f t="shared" si="9"/>
        <v>3.725290298461914E-12</v>
      </c>
      <c r="V25" s="35">
        <f t="shared" si="9"/>
        <v>3.725290298461914E-12</v>
      </c>
    </row>
    <row r="26" spans="2:22" s="30" customFormat="1" ht="13.5" customHeight="1" thickBo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s="6" customFormat="1" ht="30.75" customHeight="1" thickBot="1">
      <c r="B27" s="36" t="s">
        <v>46</v>
      </c>
      <c r="C27" s="37">
        <f>+C15+C21</f>
        <v>45659666.666666664</v>
      </c>
      <c r="D27" s="37">
        <f aca="true" t="shared" si="10" ref="D27:V27">+D15+D21</f>
        <v>41326333.33333333</v>
      </c>
      <c r="E27" s="37">
        <f t="shared" si="10"/>
        <v>36993000</v>
      </c>
      <c r="F27" s="37">
        <f t="shared" si="10"/>
        <v>32659666.666666668</v>
      </c>
      <c r="G27" s="37">
        <f t="shared" si="10"/>
        <v>28326333.333333336</v>
      </c>
      <c r="H27" s="37">
        <f t="shared" si="10"/>
        <v>23993000.000000004</v>
      </c>
      <c r="I27" s="37">
        <f t="shared" si="10"/>
        <v>19659666.66666667</v>
      </c>
      <c r="J27" s="37">
        <f t="shared" si="10"/>
        <v>15326333.333333336</v>
      </c>
      <c r="K27" s="37">
        <f t="shared" si="10"/>
        <v>10993000.000000002</v>
      </c>
      <c r="L27" s="37">
        <f t="shared" si="10"/>
        <v>6666666.666666668</v>
      </c>
      <c r="M27" s="37">
        <f t="shared" si="10"/>
        <v>3333333.3333333344</v>
      </c>
      <c r="N27" s="37">
        <f t="shared" si="10"/>
        <v>9.313225746154785E-10</v>
      </c>
      <c r="O27" s="37">
        <f t="shared" si="10"/>
        <v>9.313225746154785E-10</v>
      </c>
      <c r="P27" s="37">
        <f t="shared" si="10"/>
        <v>9.313225746154785E-10</v>
      </c>
      <c r="Q27" s="37">
        <f t="shared" si="10"/>
        <v>9.313225746154785E-10</v>
      </c>
      <c r="R27" s="37">
        <f t="shared" si="10"/>
        <v>9.313225746154785E-10</v>
      </c>
      <c r="S27" s="37">
        <f t="shared" si="10"/>
        <v>9.313225746154785E-10</v>
      </c>
      <c r="T27" s="37">
        <f t="shared" si="10"/>
        <v>9.313225746154785E-10</v>
      </c>
      <c r="U27" s="37">
        <f t="shared" si="10"/>
        <v>9.313225746154785E-10</v>
      </c>
      <c r="V27" s="38">
        <f t="shared" si="10"/>
        <v>9.313225746154785E-10</v>
      </c>
    </row>
    <row r="28" ht="21" customHeight="1">
      <c r="B28" s="1" t="s">
        <v>50</v>
      </c>
    </row>
    <row r="29" ht="12.7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20">
    <mergeCell ref="F5:H5"/>
    <mergeCell ref="F6:H6"/>
    <mergeCell ref="F7:H7"/>
    <mergeCell ref="C9:D9"/>
    <mergeCell ref="C3:D3"/>
    <mergeCell ref="C5:D5"/>
    <mergeCell ref="C6:D6"/>
    <mergeCell ref="C7:D7"/>
    <mergeCell ref="I5:J5"/>
    <mergeCell ref="I6:J6"/>
    <mergeCell ref="I7:J7"/>
    <mergeCell ref="L2:Q2"/>
    <mergeCell ref="N3:Q3"/>
    <mergeCell ref="N4:Q4"/>
    <mergeCell ref="N5:Q5"/>
    <mergeCell ref="N6:Q6"/>
    <mergeCell ref="L3:M5"/>
    <mergeCell ref="L6:M8"/>
    <mergeCell ref="N7:Q7"/>
    <mergeCell ref="N8:Q8"/>
  </mergeCells>
  <dataValidations count="4">
    <dataValidation showInputMessage="1" showErrorMessage="1" sqref="B3:B4"/>
    <dataValidation type="list" allowBlank="1" showInputMessage="1" showErrorMessage="1" sqref="C3">
      <formula1>"75％以上,50％以上75％未満"</formula1>
    </dataValidation>
    <dataValidation type="whole" allowBlank="1" showInputMessage="1" showErrorMessage="1" sqref="I6:J6">
      <formula1>1</formula1>
      <formula2>10</formula2>
    </dataValidation>
    <dataValidation type="whole" allowBlank="1" showInputMessage="1" showErrorMessage="1" sqref="C6:D6">
      <formula1>1</formula1>
      <formula2>20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001yuse</dc:creator>
  <cp:keywords/>
  <dc:description/>
  <cp:lastModifiedBy>001yuse</cp:lastModifiedBy>
  <cp:lastPrinted>2021-08-27T05:52:56Z</cp:lastPrinted>
  <dcterms:created xsi:type="dcterms:W3CDTF">2021-08-26T02:18:18Z</dcterms:created>
  <dcterms:modified xsi:type="dcterms:W3CDTF">2021-08-31T05:36:41Z</dcterms:modified>
  <cp:category/>
  <cp:version/>
  <cp:contentType/>
  <cp:contentStatus/>
</cp:coreProperties>
</file>